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stão do Risco Bancário_livro\Ficheiros excel\"/>
    </mc:Choice>
  </mc:AlternateContent>
  <xr:revisionPtr revIDLastSave="0" documentId="8_{1E76AC02-FCB5-4E23-B2D1-4397B7AE5EC1}" xr6:coauthVersionLast="47" xr6:coauthVersionMax="47" xr10:uidLastSave="{00000000-0000-0000-0000-000000000000}"/>
  <bookViews>
    <workbookView xWindow="-120" yWindow="-120" windowWidth="20730" windowHeight="11160" activeTab="3" xr2:uid="{439535ED-8318-4FF4-B249-1542913C7EA4}"/>
  </bookViews>
  <sheets>
    <sheet name="Com short-selling" sheetId="1" r:id="rId1"/>
    <sheet name="Khun -Tucker" sheetId="2" r:id="rId2"/>
    <sheet name="SSel simples" sheetId="3" r:id="rId3"/>
    <sheet name="c taxa sem risco" sheetId="4" r:id="rId4"/>
  </sheets>
  <definedNames>
    <definedName name="solver_adj" localSheetId="0" hidden="1">'Com short-selling'!$D$17:$E$17</definedName>
    <definedName name="solver_adj" localSheetId="1" hidden="1">'Khun -Tucker'!$A$17:$F$17</definedName>
    <definedName name="solver_adj" localSheetId="2" hidden="1">'SSel simples'!$D$17:$F$17</definedName>
    <definedName name="solver_cvg" localSheetId="0" hidden="1">"""""""""""""""0.0001"""""""""""""""</definedName>
    <definedName name="solver_cvg" localSheetId="1" hidden="1">"""""""""""""""""""""""""""""""""""""""""""""""""""""""""""""""""""""""""""""""""""""""""""""""""""""""""""""""""""""""""""""""0.0001"""""""""""""""""""""""""""""""""""""""""""""""""""""""""""""""""""""""""""""""""""""""""""""""""""""""""""""""""""""""""""""""</definedName>
    <definedName name="solver_cvg" localSheetId="2" hidden="1">"0.0001"</definedName>
    <definedName name="solver_drv" localSheetId="0" hidden="1">2</definedName>
    <definedName name="solver_drv" localSheetId="1" hidden="1">1</definedName>
    <definedName name="solver_drv" localSheetId="2" hidden="1">1</definedName>
    <definedName name="solver_eng" localSheetId="0" hidden="1">1</definedName>
    <definedName name="solver_eng" localSheetId="1" hidden="1">1</definedName>
    <definedName name="solver_eng" localSheetId="2" hidden="1">1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itr" localSheetId="0" hidden="1">2147483647</definedName>
    <definedName name="solver_itr" localSheetId="1" hidden="1">2147483647</definedName>
    <definedName name="solver_itr" localSheetId="2" hidden="1">2147483647</definedName>
    <definedName name="solver_lhs1" localSheetId="0" hidden="1">'Com short-selling'!$D$17</definedName>
    <definedName name="solver_lhs1" localSheetId="1" hidden="1">'Khun -Tucker'!$D$17</definedName>
    <definedName name="solver_lhs1" localSheetId="2" hidden="1">'SSel simples'!$D$17</definedName>
    <definedName name="solver_lhs10" localSheetId="1" hidden="1">'Khun -Tucker'!$S$19</definedName>
    <definedName name="solver_lhs11" localSheetId="1" hidden="1">'Khun -Tucker'!$S$20</definedName>
    <definedName name="solver_lhs2" localSheetId="0" hidden="1">'Com short-selling'!$D$18</definedName>
    <definedName name="solver_lhs2" localSheetId="1" hidden="1">'Khun -Tucker'!$D$18</definedName>
    <definedName name="solver_lhs2" localSheetId="2" hidden="1">'SSel simples'!$D$18</definedName>
    <definedName name="solver_lhs3" localSheetId="0" hidden="1">'Com short-selling'!$D$19</definedName>
    <definedName name="solver_lhs3" localSheetId="1" hidden="1">'Khun -Tucker'!$D$19</definedName>
    <definedName name="solver_lhs3" localSheetId="2" hidden="1">'SSel simples'!$D$19</definedName>
    <definedName name="solver_lhs4" localSheetId="0" hidden="1">'Com short-selling'!$E$17</definedName>
    <definedName name="solver_lhs4" localSheetId="1" hidden="1">'Khun -Tucker'!$E$17</definedName>
    <definedName name="solver_lhs4" localSheetId="2" hidden="1">'SSel simples'!$E$17</definedName>
    <definedName name="solver_lhs5" localSheetId="0" hidden="1">'Com short-selling'!$F$17</definedName>
    <definedName name="solver_lhs5" localSheetId="1" hidden="1">'Khun -Tucker'!$F$17</definedName>
    <definedName name="solver_lhs5" localSheetId="2" hidden="1">'SSel simples'!$F$17</definedName>
    <definedName name="solver_lhs6" localSheetId="0" hidden="1">'Com short-selling'!$N$21</definedName>
    <definedName name="solver_lhs6" localSheetId="1" hidden="1">'Khun -Tucker'!$Q$18</definedName>
    <definedName name="solver_lhs7" localSheetId="0" hidden="1">'Com short-selling'!$Q$21</definedName>
    <definedName name="solver_lhs7" localSheetId="1" hidden="1">'Khun -Tucker'!$Q$19</definedName>
    <definedName name="solver_lhs8" localSheetId="0" hidden="1">'Com short-selling'!$R$21</definedName>
    <definedName name="solver_lhs8" localSheetId="1" hidden="1">'Khun -Tucker'!$Q$20</definedName>
    <definedName name="solver_lhs9" localSheetId="0" hidden="1">'Com short-selling'!$S$21</definedName>
    <definedName name="solver_lhs9" localSheetId="1" hidden="1">'Khun -Tucker'!$S$18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rt" localSheetId="0" hidden="1">"""""""""""""""0.075"""""""""""""""</definedName>
    <definedName name="solver_mrt" localSheetId="1" hidden="1">"""""""""""""""""""""""""""""""""""""""""""""""""""""""""""""""""""""""""""""""""""""""""""""""""""""""""""""""""""""""""""""""0.075"""""""""""""""""""""""""""""""""""""""""""""""""""""""""""""""""""""""""""""""""""""""""""""""""""""""""""""""""""""""""""""""</definedName>
    <definedName name="solver_mrt" localSheetId="2" hidden="1">"0.075"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um" localSheetId="0" hidden="1">9</definedName>
    <definedName name="solver_num" localSheetId="1" hidden="1">11</definedName>
    <definedName name="solver_num" localSheetId="2" hidden="1">5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opt" localSheetId="0" hidden="1">'Com short-selling'!$O$21</definedName>
    <definedName name="solver_opt" localSheetId="1" hidden="1">'Khun -Tucker'!$N$23</definedName>
    <definedName name="solver_opt" localSheetId="2" hidden="1">'SSel simples'!$N$21</definedName>
    <definedName name="solver_pre" localSheetId="0" hidden="1">"""""""""""""""0.000001"""""""""""""""</definedName>
    <definedName name="solver_pre" localSheetId="1" hidden="1">"""""""""""""""""""""""""""""""""""""""""""""""""""""""""""""""""""""""""""""""""""""""""""""""""""""""""""""""""""""""""""""""0.000001"""""""""""""""""""""""""""""""""""""""""""""""""""""""""""""""""""""""""""""""""""""""""""""""""""""""""""""""""""""""""""""""</definedName>
    <definedName name="solver_pre" localSheetId="2" hidden="1">"0.000001"</definedName>
    <definedName name="solver_rbv" localSheetId="0" hidden="1">2</definedName>
    <definedName name="solver_rbv" localSheetId="1" hidden="1">1</definedName>
    <definedName name="solver_rbv" localSheetId="2" hidden="1">1</definedName>
    <definedName name="solver_rel1" localSheetId="0" hidden="1">3</definedName>
    <definedName name="solver_rel1" localSheetId="1" hidden="1">3</definedName>
    <definedName name="solver_rel1" localSheetId="2" hidden="1">3</definedName>
    <definedName name="solver_rel10" localSheetId="1" hidden="1">2</definedName>
    <definedName name="solver_rel11" localSheetId="1" hidden="1">2</definedName>
    <definedName name="solver_rel2" localSheetId="0" hidden="1">2</definedName>
    <definedName name="solver_rel2" localSheetId="1" hidden="1">2</definedName>
    <definedName name="solver_rel2" localSheetId="2" hidden="1">2</definedName>
    <definedName name="solver_rel3" localSheetId="0" hidden="1">2</definedName>
    <definedName name="solver_rel3" localSheetId="1" hidden="1">2</definedName>
    <definedName name="solver_rel3" localSheetId="2" hidden="1">2</definedName>
    <definedName name="solver_rel4" localSheetId="0" hidden="1">3</definedName>
    <definedName name="solver_rel4" localSheetId="1" hidden="1">3</definedName>
    <definedName name="solver_rel4" localSheetId="2" hidden="1">3</definedName>
    <definedName name="solver_rel5" localSheetId="0" hidden="1">3</definedName>
    <definedName name="solver_rel5" localSheetId="1" hidden="1">3</definedName>
    <definedName name="solver_rel5" localSheetId="2" hidden="1">3</definedName>
    <definedName name="solver_rel6" localSheetId="0" hidden="1">3</definedName>
    <definedName name="solver_rel6" localSheetId="1" hidden="1">3</definedName>
    <definedName name="solver_rel7" localSheetId="0" hidden="1">2</definedName>
    <definedName name="solver_rel7" localSheetId="1" hidden="1">3</definedName>
    <definedName name="solver_rel8" localSheetId="0" hidden="1">2</definedName>
    <definedName name="solver_rel8" localSheetId="1" hidden="1">3</definedName>
    <definedName name="solver_rel9" localSheetId="0" hidden="1">2</definedName>
    <definedName name="solver_rel9" localSheetId="1" hidden="1">2</definedName>
    <definedName name="solver_rhs1" localSheetId="0" hidden="1">0</definedName>
    <definedName name="solver_rhs1" localSheetId="1" hidden="1">0</definedName>
    <definedName name="solver_rhs1" localSheetId="2" hidden="1">0</definedName>
    <definedName name="solver_rhs10" localSheetId="1" hidden="1">0</definedName>
    <definedName name="solver_rhs11" localSheetId="1" hidden="1">0</definedName>
    <definedName name="solver_rhs2" localSheetId="0" hidden="1">18%</definedName>
    <definedName name="solver_rhs2" localSheetId="1" hidden="1">18%</definedName>
    <definedName name="solver_rhs2" localSheetId="2" hidden="1">18%</definedName>
    <definedName name="solver_rhs3" localSheetId="0" hidden="1">1</definedName>
    <definedName name="solver_rhs3" localSheetId="1" hidden="1">1</definedName>
    <definedName name="solver_rhs3" localSheetId="2" hidden="1">1</definedName>
    <definedName name="solver_rhs4" localSheetId="0" hidden="1">0</definedName>
    <definedName name="solver_rhs4" localSheetId="1" hidden="1">0</definedName>
    <definedName name="solver_rhs4" localSheetId="2" hidden="1">0</definedName>
    <definedName name="solver_rhs5" localSheetId="0" hidden="1">0</definedName>
    <definedName name="solver_rhs5" localSheetId="1" hidden="1">0</definedName>
    <definedName name="solver_rhs5" localSheetId="2" hidden="1">0</definedName>
    <definedName name="solver_rhs6" localSheetId="0" hidden="1">0</definedName>
    <definedName name="solver_rhs6" localSheetId="1" hidden="1">0</definedName>
    <definedName name="solver_rhs7" localSheetId="0" hidden="1">0</definedName>
    <definedName name="solver_rhs7" localSheetId="1" hidden="1">0</definedName>
    <definedName name="solver_rhs8" localSheetId="0" hidden="1">0</definedName>
    <definedName name="solver_rhs8" localSheetId="1" hidden="1">0</definedName>
    <definedName name="solver_rhs9" localSheetId="0" hidden="1">0</definedName>
    <definedName name="solver_rhs9" localSheetId="1" hidden="1">0</definedName>
    <definedName name="solver_rlx" localSheetId="0" hidden="1">2</definedName>
    <definedName name="solver_rlx" localSheetId="1" hidden="1">2</definedName>
    <definedName name="solver_rlx" localSheetId="2" hidden="1">2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scl" localSheetId="0" hidden="1">2</definedName>
    <definedName name="solver_scl" localSheetId="1" hidden="1">1</definedName>
    <definedName name="solver_scl" localSheetId="2" hidden="1">1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tim" localSheetId="0" hidden="1">2147483647</definedName>
    <definedName name="solver_tim" localSheetId="1" hidden="1">2147483647</definedName>
    <definedName name="solver_tim" localSheetId="2" hidden="1">2147483647</definedName>
    <definedName name="solver_tol" localSheetId="0" hidden="1">1</definedName>
    <definedName name="solver_tol" localSheetId="1" hidden="1">1</definedName>
    <definedName name="solver_tol" localSheetId="2" hidden="1">0.01</definedName>
    <definedName name="solver_typ" localSheetId="0" hidden="1">2</definedName>
    <definedName name="solver_typ" localSheetId="1" hidden="1">2</definedName>
    <definedName name="solver_typ" localSheetId="2" hidden="1">2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er" localSheetId="0" hidden="1">3</definedName>
    <definedName name="solver_ver" localSheetId="1" hidden="1">3</definedName>
    <definedName name="solver_ver" localSheetId="2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4" l="1" a="1"/>
  <c r="K9" i="4" s="1"/>
  <c r="G9" i="4" a="1"/>
  <c r="G9" i="4" s="1"/>
  <c r="O5" i="4"/>
  <c r="O3" i="4"/>
  <c r="O4" i="4"/>
  <c r="O2" i="4"/>
  <c r="E2" i="4" a="1"/>
  <c r="E2" i="4" s="1"/>
  <c r="S20" i="2"/>
  <c r="S18" i="2"/>
  <c r="S19" i="2"/>
  <c r="K21" i="3" a="1"/>
  <c r="K22" i="3" s="1"/>
  <c r="G21" i="3" a="1"/>
  <c r="H21" i="3" s="1"/>
  <c r="S20" i="3"/>
  <c r="S19" i="3"/>
  <c r="D19" i="3"/>
  <c r="S18" i="3"/>
  <c r="D18" i="3"/>
  <c r="D14" i="3"/>
  <c r="D13" i="3"/>
  <c r="S12" i="3"/>
  <c r="R12" i="3"/>
  <c r="S11" i="3"/>
  <c r="I13" i="3"/>
  <c r="H13" i="3"/>
  <c r="J12" i="3"/>
  <c r="I12" i="3"/>
  <c r="K11" i="3"/>
  <c r="J11" i="3"/>
  <c r="G11" i="3"/>
  <c r="K10" i="3"/>
  <c r="H10" i="3"/>
  <c r="G10" i="3"/>
  <c r="I9" i="3"/>
  <c r="H9" i="3"/>
  <c r="G9" i="3" a="1"/>
  <c r="K13" i="3" s="1"/>
  <c r="D14" i="2"/>
  <c r="D13" i="2"/>
  <c r="S18" i="1" a="1"/>
  <c r="S18" i="1" s="1"/>
  <c r="O18" i="1" a="1"/>
  <c r="O18" i="1" s="1"/>
  <c r="K21" i="2" a="1"/>
  <c r="K23" i="2" s="1"/>
  <c r="G21" i="2" a="1"/>
  <c r="I21" i="2" s="1"/>
  <c r="D19" i="2"/>
  <c r="D18" i="2"/>
  <c r="S12" i="2"/>
  <c r="R12" i="2"/>
  <c r="S11" i="2"/>
  <c r="H13" i="2"/>
  <c r="I12" i="2"/>
  <c r="J11" i="2"/>
  <c r="K10" i="2"/>
  <c r="G10" i="2"/>
  <c r="H9" i="2"/>
  <c r="G9" i="2" a="1"/>
  <c r="K13" i="2" s="1"/>
  <c r="S12" i="1"/>
  <c r="S11" i="1"/>
  <c r="R12" i="1"/>
  <c r="D18" i="1"/>
  <c r="D19" i="1"/>
  <c r="G21" i="1" a="1"/>
  <c r="G21" i="1" s="1"/>
  <c r="K21" i="1" a="1"/>
  <c r="K21" i="1" s="1"/>
  <c r="G9" i="1" a="1"/>
  <c r="G9" i="1" s="1"/>
  <c r="M9" i="4" l="1"/>
  <c r="L9" i="4"/>
  <c r="I9" i="4"/>
  <c r="H9" i="4"/>
  <c r="G2" i="4"/>
  <c r="G3" i="4"/>
  <c r="F2" i="4"/>
  <c r="L2" i="4" s="1" a="1"/>
  <c r="F4" i="4"/>
  <c r="E3" i="4"/>
  <c r="E4" i="4"/>
  <c r="G4" i="4"/>
  <c r="F3" i="4"/>
  <c r="K23" i="3"/>
  <c r="I21" i="3"/>
  <c r="J9" i="3"/>
  <c r="I10" i="3"/>
  <c r="H11" i="3"/>
  <c r="G12" i="3"/>
  <c r="K12" i="3"/>
  <c r="J13" i="3"/>
  <c r="G21" i="3"/>
  <c r="K21" i="3"/>
  <c r="G9" i="3"/>
  <c r="K9" i="3"/>
  <c r="J10" i="3"/>
  <c r="I11" i="3"/>
  <c r="H12" i="3"/>
  <c r="G13" i="3"/>
  <c r="Q18" i="1"/>
  <c r="P18" i="1"/>
  <c r="I10" i="2"/>
  <c r="G12" i="2"/>
  <c r="J13" i="2"/>
  <c r="H21" i="2"/>
  <c r="K22" i="2"/>
  <c r="I9" i="2"/>
  <c r="H10" i="2"/>
  <c r="G11" i="2"/>
  <c r="K11" i="2"/>
  <c r="J12" i="2"/>
  <c r="I13" i="2"/>
  <c r="G21" i="2"/>
  <c r="K21" i="2"/>
  <c r="J9" i="2"/>
  <c r="H11" i="2"/>
  <c r="K12" i="2"/>
  <c r="G9" i="2"/>
  <c r="K9" i="2"/>
  <c r="J10" i="2"/>
  <c r="I11" i="2"/>
  <c r="H12" i="2"/>
  <c r="G13" i="2"/>
  <c r="I21" i="1"/>
  <c r="H21" i="1"/>
  <c r="K23" i="1"/>
  <c r="K22" i="1"/>
  <c r="J13" i="1"/>
  <c r="K12" i="1"/>
  <c r="G12" i="1"/>
  <c r="J9" i="1"/>
  <c r="I13" i="1"/>
  <c r="J12" i="1"/>
  <c r="K11" i="1"/>
  <c r="G11" i="1"/>
  <c r="H10" i="1"/>
  <c r="I9" i="1"/>
  <c r="H11" i="1"/>
  <c r="H13" i="1"/>
  <c r="I12" i="1"/>
  <c r="J11" i="1"/>
  <c r="K10" i="1"/>
  <c r="G10" i="1"/>
  <c r="H9" i="1"/>
  <c r="I10" i="1"/>
  <c r="K13" i="1"/>
  <c r="G13" i="1"/>
  <c r="H12" i="1"/>
  <c r="I11" i="1"/>
  <c r="J10" i="1"/>
  <c r="K9" i="1"/>
  <c r="L2" i="4" l="1"/>
  <c r="L4" i="4"/>
  <c r="L3" i="4"/>
  <c r="N21" i="3" a="1"/>
  <c r="N21" i="3" s="1"/>
  <c r="N23" i="3" s="1"/>
  <c r="O9" i="3" a="1"/>
  <c r="N21" i="2" a="1"/>
  <c r="N21" i="2" s="1"/>
  <c r="N23" i="2" s="1"/>
  <c r="O9" i="2" a="1"/>
  <c r="O9" i="1" a="1"/>
  <c r="O11" i="1" s="1"/>
  <c r="O9" i="4" l="1" a="1"/>
  <c r="O9" i="4" s="1"/>
  <c r="L5" i="4"/>
  <c r="M3" i="4" s="1"/>
  <c r="O11" i="3"/>
  <c r="O10" i="3"/>
  <c r="O13" i="3"/>
  <c r="O9" i="3"/>
  <c r="O12" i="3"/>
  <c r="O11" i="2"/>
  <c r="O10" i="2"/>
  <c r="O13" i="2"/>
  <c r="O9" i="2"/>
  <c r="O12" i="2"/>
  <c r="O12" i="1"/>
  <c r="O13" i="1"/>
  <c r="O10" i="1"/>
  <c r="O9" i="1"/>
  <c r="O15" i="1" s="1" a="1"/>
  <c r="M2" i="4" l="1"/>
  <c r="M4" i="4"/>
  <c r="P11" i="3"/>
  <c r="O15" i="3" a="1"/>
  <c r="P11" i="2"/>
  <c r="O15" i="2" a="1"/>
  <c r="P11" i="1"/>
  <c r="O15" i="1"/>
  <c r="Q15" i="1"/>
  <c r="P15" i="1"/>
  <c r="M5" i="4" l="1"/>
  <c r="Q15" i="3"/>
  <c r="P15" i="3"/>
  <c r="O15" i="3"/>
  <c r="O15" i="2"/>
  <c r="Q15" i="2"/>
  <c r="P15" i="2"/>
  <c r="G25" i="1" a="1"/>
  <c r="G25" i="1" l="1"/>
  <c r="H25" i="1"/>
  <c r="I25" i="1"/>
  <c r="K25" i="1" l="1" a="1"/>
  <c r="K2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<sst xmlns="http://schemas.openxmlformats.org/spreadsheetml/2006/main" count="35" uniqueCount="17">
  <si>
    <t>Ativo 1</t>
  </si>
  <si>
    <t>Ativo 2</t>
  </si>
  <si>
    <t>Ativo 3</t>
  </si>
  <si>
    <t>K</t>
  </si>
  <si>
    <t>L</t>
  </si>
  <si>
    <t>M1</t>
  </si>
  <si>
    <t>M2</t>
  </si>
  <si>
    <t>M3</t>
  </si>
  <si>
    <t>M1X1</t>
  </si>
  <si>
    <t>M2X2</t>
  </si>
  <si>
    <t>M3X3</t>
  </si>
  <si>
    <t>M</t>
  </si>
  <si>
    <t>SUM Z</t>
  </si>
  <si>
    <t>Z</t>
  </si>
  <si>
    <t>X</t>
  </si>
  <si>
    <t xml:space="preserve"> </t>
  </si>
  <si>
    <t>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</si>
</sst>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6" x14ac:knownFonts="1">
    <font>
      <sz val="11"/>
      <color theme="1"/>
      <name val="Calibri"/>
      <family val="2"/>
      <scheme val="minor"/>
    </font>
    <font>
      <sz val="10.5"/>
      <color theme="1"/>
      <name val="Trebuchet MS"/>
      <family val="2"/>
    </font>
    <font>
      <sz val="11"/>
      <color rgb="FF000000"/>
      <name val="Calibri"/>
      <family val="2"/>
    </font>
    <font>
      <sz val="18"/>
      <name val="Arial"/>
      <family val="2"/>
    </font>
    <font>
      <sz val="10"/>
      <color rgb="FF000000"/>
      <name val="Calibri"/>
      <family val="2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9" fontId="0" fillId="0" borderId="0" xfId="0" applyNumberFormat="1"/>
    <xf numFmtId="9" fontId="1" fillId="0" borderId="6" xfId="0" applyNumberFormat="1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wrapText="1" readingOrder="1"/>
    </xf>
    <xf numFmtId="0" fontId="2" fillId="0" borderId="0" xfId="0" applyFont="1" applyAlignment="1">
      <alignment horizontal="right" wrapText="1" readingOrder="1"/>
    </xf>
    <xf numFmtId="0" fontId="2" fillId="0" borderId="8" xfId="0" applyFont="1" applyBorder="1" applyAlignment="1">
      <alignment horizontal="center" wrapText="1" readingOrder="1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 applyAlignment="1">
      <alignment wrapText="1"/>
    </xf>
    <xf numFmtId="0" fontId="4" fillId="0" borderId="7" xfId="0" applyFont="1" applyBorder="1" applyAlignment="1">
      <alignment horizontal="center" wrapText="1" readingOrder="1"/>
    </xf>
    <xf numFmtId="0" fontId="4" fillId="0" borderId="0" xfId="0" applyFont="1" applyAlignment="1">
      <alignment horizontal="center" wrapText="1" readingOrder="1"/>
    </xf>
    <xf numFmtId="0" fontId="4" fillId="0" borderId="8" xfId="0" applyFont="1" applyBorder="1" applyAlignment="1">
      <alignment horizontal="center" wrapText="1" readingOrder="1"/>
    </xf>
    <xf numFmtId="0" fontId="5" fillId="0" borderId="9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top" wrapText="1"/>
    </xf>
    <xf numFmtId="0" fontId="5" fillId="0" borderId="0" xfId="0" applyFont="1" applyAlignment="1">
      <alignment horizontal="justify" vertical="center" wrapText="1"/>
    </xf>
    <xf numFmtId="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10" xfId="0" applyFont="1" applyBorder="1" applyAlignment="1">
      <alignment horizontal="justify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top" wrapText="1"/>
    </xf>
    <xf numFmtId="165" fontId="0" fillId="0" borderId="0" xfId="0" applyNumberFormat="1"/>
    <xf numFmtId="0" fontId="5" fillId="0" borderId="11" xfId="0" applyFont="1" applyBorder="1" applyAlignment="1">
      <alignment horizontal="justify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wmf"/><Relationship Id="rId7" Type="http://schemas.openxmlformats.org/officeDocument/2006/relationships/image" Target="../media/image10.wmf"/><Relationship Id="rId2" Type="http://schemas.openxmlformats.org/officeDocument/2006/relationships/image" Target="../media/image5.wmf"/><Relationship Id="rId1" Type="http://schemas.openxmlformats.org/officeDocument/2006/relationships/image" Target="../media/image4.wmf"/><Relationship Id="rId6" Type="http://schemas.openxmlformats.org/officeDocument/2006/relationships/image" Target="../media/image9.wmf"/><Relationship Id="rId5" Type="http://schemas.openxmlformats.org/officeDocument/2006/relationships/image" Target="../media/image8.wmf"/><Relationship Id="rId4" Type="http://schemas.openxmlformats.org/officeDocument/2006/relationships/image" Target="../media/image7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190500</xdr:colOff>
          <xdr:row>1</xdr:row>
          <xdr:rowOff>38100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200025</xdr:colOff>
          <xdr:row>1</xdr:row>
          <xdr:rowOff>38100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0</xdr:row>
          <xdr:rowOff>0</xdr:rowOff>
        </xdr:from>
        <xdr:to>
          <xdr:col>3</xdr:col>
          <xdr:colOff>190500</xdr:colOff>
          <xdr:row>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190500</xdr:colOff>
          <xdr:row>1</xdr:row>
          <xdr:rowOff>38100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200025</xdr:colOff>
          <xdr:row>1</xdr:row>
          <xdr:rowOff>38100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0</xdr:row>
          <xdr:rowOff>0</xdr:rowOff>
        </xdr:from>
        <xdr:to>
          <xdr:col>3</xdr:col>
          <xdr:colOff>190500</xdr:colOff>
          <xdr:row>1</xdr:row>
          <xdr:rowOff>38100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190500</xdr:colOff>
          <xdr:row>1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200025</xdr:colOff>
          <xdr:row>1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0</xdr:row>
          <xdr:rowOff>0</xdr:rowOff>
        </xdr:from>
        <xdr:to>
          <xdr:col>3</xdr:col>
          <xdr:colOff>190500</xdr:colOff>
          <xdr:row>1</xdr:row>
          <xdr:rowOff>38100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409575</xdr:colOff>
          <xdr:row>9</xdr:row>
          <xdr:rowOff>19050</xdr:rowOff>
        </xdr:to>
        <xdr:sp macro="" textlink="">
          <xdr:nvSpPr>
            <xdr:cNvPr id="4103" name="Object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0</xdr:rowOff>
        </xdr:from>
        <xdr:to>
          <xdr:col>2</xdr:col>
          <xdr:colOff>200025</xdr:colOff>
          <xdr:row>9</xdr:row>
          <xdr:rowOff>28575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7</xdr:row>
          <xdr:rowOff>0</xdr:rowOff>
        </xdr:from>
        <xdr:to>
          <xdr:col>3</xdr:col>
          <xdr:colOff>200025</xdr:colOff>
          <xdr:row>8</xdr:row>
          <xdr:rowOff>28575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8</xdr:row>
          <xdr:rowOff>0</xdr:rowOff>
        </xdr:from>
        <xdr:to>
          <xdr:col>3</xdr:col>
          <xdr:colOff>228600</xdr:colOff>
          <xdr:row>9</xdr:row>
          <xdr:rowOff>38100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3</xdr:col>
          <xdr:colOff>428625</xdr:colOff>
          <xdr:row>10</xdr:row>
          <xdr:rowOff>9525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10</xdr:row>
          <xdr:rowOff>0</xdr:rowOff>
        </xdr:from>
        <xdr:to>
          <xdr:col>4</xdr:col>
          <xdr:colOff>47625</xdr:colOff>
          <xdr:row>11</xdr:row>
          <xdr:rowOff>38100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11</xdr:row>
          <xdr:rowOff>0</xdr:rowOff>
        </xdr:from>
        <xdr:to>
          <xdr:col>3</xdr:col>
          <xdr:colOff>581025</xdr:colOff>
          <xdr:row>12</xdr:row>
          <xdr:rowOff>28575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3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w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wmf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3" Type="http://schemas.openxmlformats.org/officeDocument/2006/relationships/oleObject" Target="../embeddings/oleObject4.bin"/><Relationship Id="rId7" Type="http://schemas.openxmlformats.org/officeDocument/2006/relationships/oleObject" Target="../embeddings/oleObject6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2.wmf"/><Relationship Id="rId5" Type="http://schemas.openxmlformats.org/officeDocument/2006/relationships/oleObject" Target="../embeddings/oleObject5.bin"/><Relationship Id="rId4" Type="http://schemas.openxmlformats.org/officeDocument/2006/relationships/image" Target="../media/image1.w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3" Type="http://schemas.openxmlformats.org/officeDocument/2006/relationships/oleObject" Target="../embeddings/oleObject7.bin"/><Relationship Id="rId7" Type="http://schemas.openxmlformats.org/officeDocument/2006/relationships/oleObject" Target="../embeddings/oleObject9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image" Target="../media/image2.wmf"/><Relationship Id="rId5" Type="http://schemas.openxmlformats.org/officeDocument/2006/relationships/oleObject" Target="../embeddings/oleObject8.bin"/><Relationship Id="rId4" Type="http://schemas.openxmlformats.org/officeDocument/2006/relationships/image" Target="../media/image1.w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wmf"/><Relationship Id="rId13" Type="http://schemas.openxmlformats.org/officeDocument/2006/relationships/oleObject" Target="../embeddings/oleObject15.bin"/><Relationship Id="rId3" Type="http://schemas.openxmlformats.org/officeDocument/2006/relationships/oleObject" Target="../embeddings/oleObject10.bin"/><Relationship Id="rId7" Type="http://schemas.openxmlformats.org/officeDocument/2006/relationships/oleObject" Target="../embeddings/oleObject12.bin"/><Relationship Id="rId12" Type="http://schemas.openxmlformats.org/officeDocument/2006/relationships/image" Target="../media/image8.wmf"/><Relationship Id="rId2" Type="http://schemas.openxmlformats.org/officeDocument/2006/relationships/vmlDrawing" Target="../drawings/vmlDrawing4.vml"/><Relationship Id="rId16" Type="http://schemas.openxmlformats.org/officeDocument/2006/relationships/image" Target="../media/image10.wmf"/><Relationship Id="rId1" Type="http://schemas.openxmlformats.org/officeDocument/2006/relationships/drawing" Target="../drawings/drawing4.xml"/><Relationship Id="rId6" Type="http://schemas.openxmlformats.org/officeDocument/2006/relationships/image" Target="../media/image5.wmf"/><Relationship Id="rId11" Type="http://schemas.openxmlformats.org/officeDocument/2006/relationships/oleObject" Target="../embeddings/oleObject14.bin"/><Relationship Id="rId5" Type="http://schemas.openxmlformats.org/officeDocument/2006/relationships/oleObject" Target="../embeddings/oleObject11.bin"/><Relationship Id="rId15" Type="http://schemas.openxmlformats.org/officeDocument/2006/relationships/oleObject" Target="../embeddings/oleObject16.bin"/><Relationship Id="rId10" Type="http://schemas.openxmlformats.org/officeDocument/2006/relationships/image" Target="../media/image7.wmf"/><Relationship Id="rId4" Type="http://schemas.openxmlformats.org/officeDocument/2006/relationships/image" Target="../media/image4.wmf"/><Relationship Id="rId9" Type="http://schemas.openxmlformats.org/officeDocument/2006/relationships/oleObject" Target="../embeddings/oleObject13.bin"/><Relationship Id="rId14" Type="http://schemas.openxmlformats.org/officeDocument/2006/relationships/image" Target="../media/image9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5DF56-B6BD-4F89-9DC1-88433285826D}">
  <dimension ref="A1:S25"/>
  <sheetViews>
    <sheetView workbookViewId="0">
      <selection activeCell="S19" sqref="S19"/>
    </sheetView>
  </sheetViews>
  <sheetFormatPr defaultRowHeight="15" x14ac:dyDescent="0.25"/>
  <sheetData>
    <row r="1" spans="1:19" ht="15.75" thickBot="1" x14ac:dyDescent="0.3">
      <c r="A1" s="1"/>
      <c r="B1" s="2"/>
      <c r="C1" s="2"/>
      <c r="D1" s="2"/>
    </row>
    <row r="2" spans="1:19" x14ac:dyDescent="0.25">
      <c r="A2" s="3" t="s">
        <v>0</v>
      </c>
      <c r="B2" s="6">
        <v>0.05</v>
      </c>
      <c r="C2" s="6">
        <v>0.1</v>
      </c>
      <c r="D2" s="8">
        <v>-0.1</v>
      </c>
    </row>
    <row r="3" spans="1:19" x14ac:dyDescent="0.25">
      <c r="A3" s="3" t="s">
        <v>1</v>
      </c>
      <c r="B3" s="6">
        <v>7.0000000000000007E-2</v>
      </c>
      <c r="C3" s="6">
        <v>0.4</v>
      </c>
      <c r="D3" s="8">
        <v>0</v>
      </c>
      <c r="G3" s="10">
        <v>0.2</v>
      </c>
      <c r="H3" s="11">
        <v>-0.2</v>
      </c>
      <c r="I3" s="11">
        <v>0</v>
      </c>
      <c r="J3" s="11">
        <v>-0.05</v>
      </c>
      <c r="K3" s="12">
        <v>-1</v>
      </c>
    </row>
    <row r="4" spans="1:19" ht="15.75" thickBot="1" x14ac:dyDescent="0.3">
      <c r="A4" s="4" t="s">
        <v>2</v>
      </c>
      <c r="B4" s="7">
        <v>0.3</v>
      </c>
      <c r="C4" s="7">
        <v>0.7</v>
      </c>
      <c r="D4" s="9">
        <v>0.3</v>
      </c>
      <c r="G4" s="10">
        <v>-0.2</v>
      </c>
      <c r="H4" s="11">
        <v>0.8</v>
      </c>
      <c r="I4" s="11">
        <v>0.6</v>
      </c>
      <c r="J4" s="11">
        <v>-7.0000000000000007E-2</v>
      </c>
      <c r="K4" s="12">
        <v>-1</v>
      </c>
    </row>
    <row r="5" spans="1:19" x14ac:dyDescent="0.25">
      <c r="G5" s="10">
        <v>0</v>
      </c>
      <c r="H5" s="11">
        <v>0.6</v>
      </c>
      <c r="I5" s="11">
        <v>1.4</v>
      </c>
      <c r="J5" s="11">
        <v>-0.3</v>
      </c>
      <c r="K5" s="12">
        <v>-1</v>
      </c>
    </row>
    <row r="6" spans="1:19" x14ac:dyDescent="0.25">
      <c r="G6" s="10">
        <v>0.05</v>
      </c>
      <c r="H6" s="11">
        <v>7.0000000000000007E-2</v>
      </c>
      <c r="I6" s="11">
        <v>0.3</v>
      </c>
      <c r="J6" s="11">
        <v>0</v>
      </c>
      <c r="K6" s="12">
        <v>0</v>
      </c>
    </row>
    <row r="7" spans="1:19" x14ac:dyDescent="0.25">
      <c r="A7" s="13" t="s">
        <v>3</v>
      </c>
      <c r="B7" s="5">
        <v>0.18</v>
      </c>
      <c r="G7" s="10">
        <v>1</v>
      </c>
      <c r="H7" s="11">
        <v>1</v>
      </c>
      <c r="I7" s="11">
        <v>1</v>
      </c>
      <c r="J7" s="11">
        <v>0</v>
      </c>
      <c r="K7" s="12">
        <v>0</v>
      </c>
    </row>
    <row r="9" spans="1:19" x14ac:dyDescent="0.25">
      <c r="G9">
        <f t="array" ref="G9:K13">MINVERSE(G3:K7)</f>
        <v>0.67699001791655988</v>
      </c>
      <c r="H9">
        <v>-0.73585871512669554</v>
      </c>
      <c r="I9">
        <v>5.8868697210135761E-2</v>
      </c>
      <c r="J9">
        <v>-1.4333248016380855</v>
      </c>
      <c r="K9">
        <v>0.78909649347325317</v>
      </c>
      <c r="M9">
        <v>0</v>
      </c>
      <c r="O9">
        <f t="array" ref="O9:O13">MMULT(G9:K13,M9:M13)</f>
        <v>0.53109802917839777</v>
      </c>
      <c r="R9">
        <v>0.53110000000000002</v>
      </c>
    </row>
    <row r="10" spans="1:19" x14ac:dyDescent="0.25">
      <c r="G10">
        <v>-0.73585871512669565</v>
      </c>
      <c r="H10">
        <v>0.79984642948553863</v>
      </c>
      <c r="I10">
        <v>-6.3987714358842929E-2</v>
      </c>
      <c r="J10">
        <v>-2.789864346045559</v>
      </c>
      <c r="K10">
        <v>0.44663424622472486</v>
      </c>
      <c r="M10">
        <v>0</v>
      </c>
      <c r="O10">
        <v>-5.5541336063475721E-2</v>
      </c>
      <c r="R10">
        <v>-5.5500000000000001E-2</v>
      </c>
    </row>
    <row r="11" spans="1:19" x14ac:dyDescent="0.25">
      <c r="G11">
        <v>5.8868697210135726E-2</v>
      </c>
      <c r="H11">
        <v>-6.3987714358843109E-2</v>
      </c>
      <c r="I11">
        <v>5.1190171487071699E-3</v>
      </c>
      <c r="J11">
        <v>4.2231891476836445</v>
      </c>
      <c r="K11">
        <v>-0.235730739697978</v>
      </c>
      <c r="M11">
        <v>0</v>
      </c>
      <c r="O11">
        <v>0.52444330688507801</v>
      </c>
      <c r="P11">
        <f>SUM(O9:O11)</f>
        <v>1</v>
      </c>
      <c r="R11">
        <v>0.52439999999999998</v>
      </c>
      <c r="S11">
        <f>R9+R11</f>
        <v>1.0554999999999999</v>
      </c>
    </row>
    <row r="12" spans="1:19" x14ac:dyDescent="0.25">
      <c r="G12">
        <v>1.4333248016380855</v>
      </c>
      <c r="H12">
        <v>2.7898643460455594</v>
      </c>
      <c r="I12">
        <v>-4.2231891476836454</v>
      </c>
      <c r="J12">
        <v>15.868953160993089</v>
      </c>
      <c r="K12">
        <v>-0.52213974916815986</v>
      </c>
      <c r="M12">
        <v>0.18</v>
      </c>
      <c r="O12">
        <v>2.3342718198105956</v>
      </c>
      <c r="R12" s="14">
        <f>SUM(R9:R11)</f>
        <v>1</v>
      </c>
      <c r="S12">
        <f>S11+R10</f>
        <v>0.99999999999999989</v>
      </c>
    </row>
    <row r="13" spans="1:19" x14ac:dyDescent="0.25">
      <c r="G13">
        <v>-0.78909649347325306</v>
      </c>
      <c r="H13">
        <v>-0.44663424622472492</v>
      </c>
      <c r="I13">
        <v>0.23573073969797803</v>
      </c>
      <c r="J13">
        <v>-0.52213974916815964</v>
      </c>
      <c r="K13">
        <v>9.4599436908113635E-2</v>
      </c>
      <c r="M13">
        <v>1</v>
      </c>
      <c r="O13">
        <v>6.142820578449032E-4</v>
      </c>
    </row>
    <row r="15" spans="1:19" x14ac:dyDescent="0.25">
      <c r="O15">
        <f t="array" ref="O15:Q15">TRANSPOSE(O9:O11)</f>
        <v>0.53109802917839777</v>
      </c>
      <c r="P15">
        <v>-5.5541336063475721E-2</v>
      </c>
      <c r="Q15">
        <v>0.52444330688507801</v>
      </c>
    </row>
    <row r="17" spans="4:19" x14ac:dyDescent="0.25">
      <c r="D17">
        <v>0.25000049999999974</v>
      </c>
      <c r="E17">
        <v>0.24999950000000032</v>
      </c>
      <c r="F17">
        <v>0.5</v>
      </c>
      <c r="G17" s="5">
        <v>0.1</v>
      </c>
      <c r="H17">
        <v>-0.1</v>
      </c>
      <c r="I17">
        <v>0</v>
      </c>
    </row>
    <row r="18" spans="4:19" x14ac:dyDescent="0.25">
      <c r="D18">
        <f>D17*B2+E17*B3+F17*B4</f>
        <v>0.17999999</v>
      </c>
      <c r="G18">
        <v>-0.1</v>
      </c>
      <c r="H18" s="5">
        <v>0.4</v>
      </c>
      <c r="I18">
        <v>0.3</v>
      </c>
      <c r="O18">
        <f t="array" ref="O18:Q18">MMULT(O15:Q15,G17:I19)</f>
        <v>5.8663936524187353E-2</v>
      </c>
      <c r="P18">
        <v>8.2006654722293321E-2</v>
      </c>
      <c r="Q18">
        <v>0.3504479140005119</v>
      </c>
      <c r="S18" cm="1">
        <f t="array" ref="S18">MMULT(O18:Q18,O9:O11)</f>
        <v>0.2103916048118761</v>
      </c>
    </row>
    <row r="19" spans="4:19" x14ac:dyDescent="0.25">
      <c r="D19">
        <f>SUM(D17:F17)</f>
        <v>1</v>
      </c>
      <c r="G19">
        <v>0</v>
      </c>
      <c r="H19">
        <v>0.3</v>
      </c>
      <c r="I19">
        <v>0.7</v>
      </c>
    </row>
    <row r="21" spans="4:19" x14ac:dyDescent="0.25">
      <c r="G21">
        <f t="array" ref="G21:I21">MMULT(D17:F17,G17:I19)</f>
        <v>9.9999999940425521E-8</v>
      </c>
      <c r="H21">
        <v>0.22499975000000016</v>
      </c>
      <c r="I21">
        <v>0.42499985000000007</v>
      </c>
      <c r="K21">
        <f t="array" ref="K21:K23">TRANSPOSE(D17:F17)</f>
        <v>0.25000049999999974</v>
      </c>
    </row>
    <row r="22" spans="4:19" x14ac:dyDescent="0.25">
      <c r="K22">
        <v>0.24999950000000032</v>
      </c>
    </row>
    <row r="23" spans="4:19" x14ac:dyDescent="0.25">
      <c r="K23">
        <v>0.5</v>
      </c>
    </row>
    <row r="25" spans="4:19" x14ac:dyDescent="0.25">
      <c r="G25">
        <f t="array" ref="G25:I25">MMULT(O15:Q15,G17:I19)</f>
        <v>5.8663936524187353E-2</v>
      </c>
      <c r="H25">
        <v>8.2006654722293321E-2</v>
      </c>
      <c r="I25">
        <v>0.3504479140005119</v>
      </c>
      <c r="K25" cm="1">
        <f t="array" ref="K25">MMULT(G25:I25,O9:O11)</f>
        <v>0.2103916048118761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1027" r:id="rId3">
          <objectPr defaultSize="0" autoPict="0" r:id="rId4">
            <anchor moveWithCells="1" siz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190500</xdr:colOff>
                <xdr:row>1</xdr:row>
                <xdr:rowOff>38100</xdr:rowOff>
              </to>
            </anchor>
          </objectPr>
        </oleObject>
      </mc:Choice>
      <mc:Fallback>
        <oleObject progId="Equation.DSMT4" shapeId="1027" r:id="rId3"/>
      </mc:Fallback>
    </mc:AlternateContent>
    <mc:AlternateContent xmlns:mc="http://schemas.openxmlformats.org/markup-compatibility/2006">
      <mc:Choice Requires="x14">
        <oleObject progId="Equation.DSMT4" shapeId="1026" r:id="rId5">
          <objectPr defaultSize="0" autoPict="0" r:id="rId6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200025</xdr:colOff>
                <xdr:row>1</xdr:row>
                <xdr:rowOff>38100</xdr:rowOff>
              </to>
            </anchor>
          </objectPr>
        </oleObject>
      </mc:Choice>
      <mc:Fallback>
        <oleObject progId="Equation.DSMT4" shapeId="1026" r:id="rId5"/>
      </mc:Fallback>
    </mc:AlternateContent>
    <mc:AlternateContent xmlns:mc="http://schemas.openxmlformats.org/markup-compatibility/2006">
      <mc:Choice Requires="x14">
        <oleObject progId="Equation.DSMT4" shapeId="1025" r:id="rId7">
          <objectPr defaultSize="0" autoPict="0" r:id="rId8">
            <anchor moveWithCells="1" sizeWithCells="1">
              <from>
                <xdr:col>3</xdr:col>
                <xdr:colOff>0</xdr:colOff>
                <xdr:row>0</xdr:row>
                <xdr:rowOff>0</xdr:rowOff>
              </from>
              <to>
                <xdr:col>3</xdr:col>
                <xdr:colOff>190500</xdr:colOff>
                <xdr:row>1</xdr:row>
                <xdr:rowOff>38100</xdr:rowOff>
              </to>
            </anchor>
          </objectPr>
        </oleObject>
      </mc:Choice>
      <mc:Fallback>
        <oleObject progId="Equation.DSMT4" shapeId="1025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E75EA-6E28-4620-804C-7E37074E4289}">
  <dimension ref="A1:S23"/>
  <sheetViews>
    <sheetView topLeftCell="A9" workbookViewId="0">
      <selection activeCell="E18" sqref="E18"/>
    </sheetView>
  </sheetViews>
  <sheetFormatPr defaultRowHeight="15" x14ac:dyDescent="0.25"/>
  <sheetData>
    <row r="1" spans="1:19" ht="15.75" thickBot="1" x14ac:dyDescent="0.3">
      <c r="A1" s="1"/>
      <c r="B1" s="2"/>
      <c r="C1" s="2"/>
      <c r="D1" s="2"/>
    </row>
    <row r="2" spans="1:19" x14ac:dyDescent="0.25">
      <c r="A2" s="3" t="s">
        <v>0</v>
      </c>
      <c r="B2" s="6">
        <v>0.05</v>
      </c>
      <c r="C2" s="6">
        <v>0.1</v>
      </c>
      <c r="D2" s="8">
        <v>-0.1</v>
      </c>
    </row>
    <row r="3" spans="1:19" x14ac:dyDescent="0.25">
      <c r="A3" s="3" t="s">
        <v>1</v>
      </c>
      <c r="B3" s="6">
        <v>7.0000000000000007E-2</v>
      </c>
      <c r="C3" s="6">
        <v>0.4</v>
      </c>
      <c r="D3" s="8">
        <v>0</v>
      </c>
      <c r="G3" s="10">
        <v>0.2</v>
      </c>
      <c r="H3" s="11">
        <v>-0.2</v>
      </c>
      <c r="I3" s="11">
        <v>0</v>
      </c>
      <c r="J3" s="11">
        <v>-0.05</v>
      </c>
      <c r="K3" s="12">
        <v>-1</v>
      </c>
    </row>
    <row r="4" spans="1:19" ht="15.75" thickBot="1" x14ac:dyDescent="0.3">
      <c r="A4" s="4" t="s">
        <v>2</v>
      </c>
      <c r="B4" s="7">
        <v>0.3</v>
      </c>
      <c r="C4" s="7">
        <v>0.7</v>
      </c>
      <c r="D4" s="9">
        <v>0.3</v>
      </c>
      <c r="G4" s="10">
        <v>-0.2</v>
      </c>
      <c r="H4" s="11">
        <v>0.8</v>
      </c>
      <c r="I4" s="11">
        <v>0.6</v>
      </c>
      <c r="J4" s="11">
        <v>-7.0000000000000007E-2</v>
      </c>
      <c r="K4" s="12">
        <v>-1</v>
      </c>
    </row>
    <row r="5" spans="1:19" x14ac:dyDescent="0.25">
      <c r="G5" s="10">
        <v>0</v>
      </c>
      <c r="H5" s="11">
        <v>0.6</v>
      </c>
      <c r="I5" s="11">
        <v>1.4</v>
      </c>
      <c r="J5" s="11">
        <v>-0.3</v>
      </c>
      <c r="K5" s="12">
        <v>-1</v>
      </c>
    </row>
    <row r="6" spans="1:19" x14ac:dyDescent="0.25">
      <c r="G6" s="10">
        <v>0.05</v>
      </c>
      <c r="H6" s="11">
        <v>7.0000000000000007E-2</v>
      </c>
      <c r="I6" s="11">
        <v>0.3</v>
      </c>
      <c r="J6" s="11">
        <v>0</v>
      </c>
      <c r="K6" s="12">
        <v>0</v>
      </c>
    </row>
    <row r="7" spans="1:19" x14ac:dyDescent="0.25">
      <c r="A7" s="13" t="s">
        <v>3</v>
      </c>
      <c r="B7" s="5">
        <v>0.18</v>
      </c>
      <c r="G7" s="10">
        <v>1</v>
      </c>
      <c r="H7" s="11">
        <v>1</v>
      </c>
      <c r="I7" s="11">
        <v>1</v>
      </c>
      <c r="J7" s="11">
        <v>0</v>
      </c>
      <c r="K7" s="12">
        <v>0</v>
      </c>
    </row>
    <row r="9" spans="1:19" x14ac:dyDescent="0.25">
      <c r="G9">
        <f t="array" ref="G9:K13">MINVERSE(G3:K7)</f>
        <v>0.67699001791655988</v>
      </c>
      <c r="H9">
        <v>-0.73585871512669554</v>
      </c>
      <c r="I9">
        <v>5.8868697210135761E-2</v>
      </c>
      <c r="J9">
        <v>-1.4333248016380855</v>
      </c>
      <c r="K9">
        <v>0.78909649347325317</v>
      </c>
      <c r="M9">
        <v>0</v>
      </c>
      <c r="O9">
        <f t="array" ref="O9:O13">MMULT(G9:K13,M9:M13)</f>
        <v>0.53109802917839777</v>
      </c>
      <c r="R9">
        <v>0.53110000000000002</v>
      </c>
    </row>
    <row r="10" spans="1:19" x14ac:dyDescent="0.25">
      <c r="G10">
        <v>-0.73585871512669565</v>
      </c>
      <c r="H10">
        <v>0.79984642948553863</v>
      </c>
      <c r="I10">
        <v>-6.3987714358842929E-2</v>
      </c>
      <c r="J10">
        <v>-2.789864346045559</v>
      </c>
      <c r="K10">
        <v>0.44663424622472486</v>
      </c>
      <c r="M10">
        <v>0</v>
      </c>
      <c r="O10">
        <v>-5.5541336063475721E-2</v>
      </c>
      <c r="R10">
        <v>-5.5500000000000001E-2</v>
      </c>
    </row>
    <row r="11" spans="1:19" x14ac:dyDescent="0.25">
      <c r="G11">
        <v>5.8868697210135726E-2</v>
      </c>
      <c r="H11">
        <v>-6.3987714358843109E-2</v>
      </c>
      <c r="I11">
        <v>5.1190171487071699E-3</v>
      </c>
      <c r="J11">
        <v>4.2231891476836445</v>
      </c>
      <c r="K11">
        <v>-0.235730739697978</v>
      </c>
      <c r="M11">
        <v>0</v>
      </c>
      <c r="O11">
        <v>0.52444330688507801</v>
      </c>
      <c r="P11">
        <f>SUM(O9:O11)</f>
        <v>1</v>
      </c>
      <c r="R11">
        <v>0.52439999999999998</v>
      </c>
      <c r="S11">
        <f>R9+R11</f>
        <v>1.0554999999999999</v>
      </c>
    </row>
    <row r="12" spans="1:19" x14ac:dyDescent="0.25">
      <c r="G12">
        <v>1.4333248016380855</v>
      </c>
      <c r="H12">
        <v>2.7898643460455594</v>
      </c>
      <c r="I12">
        <v>-4.2231891476836454</v>
      </c>
      <c r="J12">
        <v>15.868953160993089</v>
      </c>
      <c r="K12">
        <v>-0.52213974916815986</v>
      </c>
      <c r="M12">
        <v>0.18</v>
      </c>
      <c r="O12">
        <v>2.3342718198105956</v>
      </c>
      <c r="R12" s="14">
        <f>SUM(R9:R11)</f>
        <v>1</v>
      </c>
      <c r="S12">
        <f>S11+R10</f>
        <v>0.99999999999999989</v>
      </c>
    </row>
    <row r="13" spans="1:19" x14ac:dyDescent="0.25">
      <c r="D13">
        <f>B4*F17</f>
        <v>0.15600000007925832</v>
      </c>
      <c r="G13">
        <v>-0.78909649347325306</v>
      </c>
      <c r="H13">
        <v>-0.44663424622472492</v>
      </c>
      <c r="I13">
        <v>0.23573073969797803</v>
      </c>
      <c r="J13">
        <v>-0.52213974916815964</v>
      </c>
      <c r="K13">
        <v>9.4599436908113635E-2</v>
      </c>
      <c r="M13">
        <v>1</v>
      </c>
      <c r="O13">
        <v>6.142820578449032E-4</v>
      </c>
    </row>
    <row r="14" spans="1:19" x14ac:dyDescent="0.25">
      <c r="D14">
        <f>B2*D17</f>
        <v>2.400000028679028E-2</v>
      </c>
    </row>
    <row r="15" spans="1:19" x14ac:dyDescent="0.25">
      <c r="O15">
        <f t="array" ref="O15:Q15">TRANSPOSE(O9:O11)</f>
        <v>0.53109802917839777</v>
      </c>
      <c r="P15">
        <v>-5.5541336063475721E-2</v>
      </c>
      <c r="Q15">
        <v>0.52444330688507801</v>
      </c>
    </row>
    <row r="16" spans="1:19" x14ac:dyDescent="0.25">
      <c r="C16" t="s">
        <v>11</v>
      </c>
    </row>
    <row r="17" spans="1:19" x14ac:dyDescent="0.25">
      <c r="A17">
        <v>0</v>
      </c>
      <c r="B17">
        <v>0.5</v>
      </c>
      <c r="C17">
        <v>0</v>
      </c>
      <c r="D17">
        <v>0.48000000573580559</v>
      </c>
      <c r="E17">
        <v>0</v>
      </c>
      <c r="F17">
        <v>0.52000000026419446</v>
      </c>
      <c r="G17" s="5">
        <v>0.1</v>
      </c>
      <c r="H17">
        <v>-0.1</v>
      </c>
      <c r="I17">
        <v>0</v>
      </c>
    </row>
    <row r="18" spans="1:19" x14ac:dyDescent="0.25">
      <c r="D18">
        <f>D17*B2+E17*B3+F17*B4</f>
        <v>0.1800000003660486</v>
      </c>
      <c r="G18">
        <v>-0.1</v>
      </c>
      <c r="H18" s="5">
        <v>0.4</v>
      </c>
      <c r="I18">
        <v>0.3</v>
      </c>
      <c r="P18" t="s">
        <v>5</v>
      </c>
      <c r="Q18">
        <v>0</v>
      </c>
      <c r="R18" t="s">
        <v>8</v>
      </c>
      <c r="S18">
        <f>A17*D17</f>
        <v>0</v>
      </c>
    </row>
    <row r="19" spans="1:19" x14ac:dyDescent="0.25">
      <c r="D19">
        <f>SUM(D17:F17)</f>
        <v>1.0000000060000001</v>
      </c>
      <c r="G19">
        <v>0</v>
      </c>
      <c r="H19">
        <v>0.3</v>
      </c>
      <c r="I19">
        <v>0.7</v>
      </c>
      <c r="P19" t="s">
        <v>6</v>
      </c>
      <c r="Q19">
        <v>0</v>
      </c>
      <c r="R19" t="s">
        <v>9</v>
      </c>
      <c r="S19">
        <f>B17*E17</f>
        <v>0</v>
      </c>
    </row>
    <row r="20" spans="1:19" x14ac:dyDescent="0.25">
      <c r="P20" t="s">
        <v>7</v>
      </c>
      <c r="Q20">
        <v>0</v>
      </c>
      <c r="R20" t="s">
        <v>10</v>
      </c>
      <c r="S20">
        <f>C17*F17</f>
        <v>0</v>
      </c>
    </row>
    <row r="21" spans="1:19" x14ac:dyDescent="0.25">
      <c r="G21">
        <f t="array" ref="G21:I21">MMULT(D17:F17,G17:I19)</f>
        <v>4.8000000573580559E-2</v>
      </c>
      <c r="H21">
        <v>0.10799999950567776</v>
      </c>
      <c r="I21">
        <v>0.36400000018493611</v>
      </c>
      <c r="K21">
        <f t="array" ref="K21:K23">TRANSPOSE(D17:F17)</f>
        <v>0.48000000573580559</v>
      </c>
      <c r="N21" cm="1">
        <f t="array" ref="N21">MMULT(G21:I21,K21:K23)</f>
        <v>0.21232000074297092</v>
      </c>
    </row>
    <row r="22" spans="1:19" x14ac:dyDescent="0.25">
      <c r="K22">
        <v>0</v>
      </c>
    </row>
    <row r="23" spans="1:19" x14ac:dyDescent="0.25">
      <c r="K23">
        <v>0.52000000026419446</v>
      </c>
      <c r="M23" t="s">
        <v>4</v>
      </c>
      <c r="N23">
        <f>N21-S18-S19-S20</f>
        <v>0.21232000074297092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2049" r:id="rId3">
          <objectPr defaultSize="0" autoPict="0" r:id="rId4">
            <anchor moveWithCells="1" siz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190500</xdr:colOff>
                <xdr:row>1</xdr:row>
                <xdr:rowOff>38100</xdr:rowOff>
              </to>
            </anchor>
          </objectPr>
        </oleObject>
      </mc:Choice>
      <mc:Fallback>
        <oleObject progId="Equation.DSMT4" shapeId="2049" r:id="rId3"/>
      </mc:Fallback>
    </mc:AlternateContent>
    <mc:AlternateContent xmlns:mc="http://schemas.openxmlformats.org/markup-compatibility/2006">
      <mc:Choice Requires="x14">
        <oleObject progId="Equation.DSMT4" shapeId="2050" r:id="rId5">
          <objectPr defaultSize="0" autoPict="0" r:id="rId6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200025</xdr:colOff>
                <xdr:row>1</xdr:row>
                <xdr:rowOff>38100</xdr:rowOff>
              </to>
            </anchor>
          </objectPr>
        </oleObject>
      </mc:Choice>
      <mc:Fallback>
        <oleObject progId="Equation.DSMT4" shapeId="2050" r:id="rId5"/>
      </mc:Fallback>
    </mc:AlternateContent>
    <mc:AlternateContent xmlns:mc="http://schemas.openxmlformats.org/markup-compatibility/2006">
      <mc:Choice Requires="x14">
        <oleObject progId="Equation.DSMT4" shapeId="2051" r:id="rId7">
          <objectPr defaultSize="0" autoPict="0" r:id="rId8">
            <anchor moveWithCells="1" sizeWithCells="1">
              <from>
                <xdr:col>3</xdr:col>
                <xdr:colOff>0</xdr:colOff>
                <xdr:row>0</xdr:row>
                <xdr:rowOff>0</xdr:rowOff>
              </from>
              <to>
                <xdr:col>3</xdr:col>
                <xdr:colOff>190500</xdr:colOff>
                <xdr:row>1</xdr:row>
                <xdr:rowOff>38100</xdr:rowOff>
              </to>
            </anchor>
          </objectPr>
        </oleObject>
      </mc:Choice>
      <mc:Fallback>
        <oleObject progId="Equation.DSMT4" shapeId="2051" r:id="rId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58508-792B-4001-AB08-7E6F4F249628}">
  <dimension ref="A1:S23"/>
  <sheetViews>
    <sheetView workbookViewId="0">
      <selection activeCell="G9" sqref="G9"/>
    </sheetView>
  </sheetViews>
  <sheetFormatPr defaultRowHeight="15" x14ac:dyDescent="0.25"/>
  <sheetData>
    <row r="1" spans="1:19" ht="15.75" thickBot="1" x14ac:dyDescent="0.3">
      <c r="A1" s="1"/>
      <c r="B1" s="2"/>
      <c r="C1" s="2"/>
      <c r="D1" s="2"/>
    </row>
    <row r="2" spans="1:19" x14ac:dyDescent="0.25">
      <c r="A2" s="3" t="s">
        <v>0</v>
      </c>
      <c r="B2" s="6">
        <v>0.05</v>
      </c>
      <c r="C2" s="6">
        <v>0.1</v>
      </c>
      <c r="D2" s="8">
        <v>-0.1</v>
      </c>
    </row>
    <row r="3" spans="1:19" x14ac:dyDescent="0.25">
      <c r="A3" s="3" t="s">
        <v>1</v>
      </c>
      <c r="B3" s="6">
        <v>7.0000000000000007E-2</v>
      </c>
      <c r="C3" s="6">
        <v>0.4</v>
      </c>
      <c r="D3" s="8">
        <v>0</v>
      </c>
      <c r="G3" s="10">
        <v>0.2</v>
      </c>
      <c r="H3" s="11">
        <v>-0.2</v>
      </c>
      <c r="I3" s="11">
        <v>0</v>
      </c>
      <c r="J3" s="11">
        <v>-0.05</v>
      </c>
      <c r="K3" s="12">
        <v>-1</v>
      </c>
    </row>
    <row r="4" spans="1:19" ht="15.75" thickBot="1" x14ac:dyDescent="0.3">
      <c r="A4" s="4" t="s">
        <v>2</v>
      </c>
      <c r="B4" s="7">
        <v>0.3</v>
      </c>
      <c r="C4" s="7">
        <v>0.7</v>
      </c>
      <c r="D4" s="9">
        <v>0.3</v>
      </c>
      <c r="G4" s="10">
        <v>-0.2</v>
      </c>
      <c r="H4" s="11">
        <v>0.8</v>
      </c>
      <c r="I4" s="11">
        <v>0.6</v>
      </c>
      <c r="J4" s="11">
        <v>-7.0000000000000007E-2</v>
      </c>
      <c r="K4" s="12">
        <v>-1</v>
      </c>
    </row>
    <row r="5" spans="1:19" x14ac:dyDescent="0.25">
      <c r="G5" s="10">
        <v>0</v>
      </c>
      <c r="H5" s="11">
        <v>0.6</v>
      </c>
      <c r="I5" s="11">
        <v>1.4</v>
      </c>
      <c r="J5" s="11">
        <v>-0.3</v>
      </c>
      <c r="K5" s="12">
        <v>-1</v>
      </c>
    </row>
    <row r="6" spans="1:19" x14ac:dyDescent="0.25">
      <c r="G6" s="10">
        <v>0.05</v>
      </c>
      <c r="H6" s="11">
        <v>7.0000000000000007E-2</v>
      </c>
      <c r="I6" s="11">
        <v>0.3</v>
      </c>
      <c r="J6" s="11">
        <v>0</v>
      </c>
      <c r="K6" s="12">
        <v>0</v>
      </c>
    </row>
    <row r="7" spans="1:19" x14ac:dyDescent="0.25">
      <c r="A7" s="13" t="s">
        <v>3</v>
      </c>
      <c r="B7" s="5">
        <v>0.18</v>
      </c>
      <c r="G7" s="10">
        <v>1</v>
      </c>
      <c r="H7" s="11">
        <v>1</v>
      </c>
      <c r="I7" s="11">
        <v>1</v>
      </c>
      <c r="J7" s="11">
        <v>0</v>
      </c>
      <c r="K7" s="12">
        <v>0</v>
      </c>
    </row>
    <row r="9" spans="1:19" x14ac:dyDescent="0.25">
      <c r="G9">
        <f t="array" ref="G9:K13">MINVERSE(G3:K7)</f>
        <v>0.67699001791655988</v>
      </c>
      <c r="H9">
        <v>-0.73585871512669554</v>
      </c>
      <c r="I9">
        <v>5.8868697210135761E-2</v>
      </c>
      <c r="J9">
        <v>-1.4333248016380855</v>
      </c>
      <c r="K9">
        <v>0.78909649347325317</v>
      </c>
      <c r="M9">
        <v>0</v>
      </c>
      <c r="O9">
        <f t="array" ref="O9:O13">MMULT(G9:K13,M9:M13)</f>
        <v>0.53109802917839777</v>
      </c>
      <c r="R9">
        <v>0.53110000000000002</v>
      </c>
    </row>
    <row r="10" spans="1:19" x14ac:dyDescent="0.25">
      <c r="G10">
        <v>-0.73585871512669565</v>
      </c>
      <c r="H10">
        <v>0.79984642948553863</v>
      </c>
      <c r="I10">
        <v>-6.3987714358842929E-2</v>
      </c>
      <c r="J10">
        <v>-2.789864346045559</v>
      </c>
      <c r="K10">
        <v>0.44663424622472486</v>
      </c>
      <c r="M10">
        <v>0</v>
      </c>
      <c r="O10">
        <v>-5.5541336063475721E-2</v>
      </c>
      <c r="R10">
        <v>-5.5500000000000001E-2</v>
      </c>
    </row>
    <row r="11" spans="1:19" x14ac:dyDescent="0.25">
      <c r="G11">
        <v>5.8868697210135726E-2</v>
      </c>
      <c r="H11">
        <v>-6.3987714358843109E-2</v>
      </c>
      <c r="I11">
        <v>5.1190171487071699E-3</v>
      </c>
      <c r="J11">
        <v>4.2231891476836445</v>
      </c>
      <c r="K11">
        <v>-0.235730739697978</v>
      </c>
      <c r="M11">
        <v>0</v>
      </c>
      <c r="O11">
        <v>0.52444330688507801</v>
      </c>
      <c r="P11">
        <f>SUM(O9:O11)</f>
        <v>1</v>
      </c>
      <c r="R11">
        <v>0.52439999999999998</v>
      </c>
      <c r="S11">
        <f>R9+R11</f>
        <v>1.0554999999999999</v>
      </c>
    </row>
    <row r="12" spans="1:19" x14ac:dyDescent="0.25">
      <c r="G12">
        <v>1.4333248016380855</v>
      </c>
      <c r="H12">
        <v>2.7898643460455594</v>
      </c>
      <c r="I12">
        <v>-4.2231891476836454</v>
      </c>
      <c r="J12">
        <v>15.868953160993089</v>
      </c>
      <c r="K12">
        <v>-0.52213974916815986</v>
      </c>
      <c r="M12">
        <v>0.18</v>
      </c>
      <c r="O12">
        <v>2.3342718198105956</v>
      </c>
      <c r="R12" s="14">
        <f>SUM(R9:R11)</f>
        <v>1</v>
      </c>
      <c r="S12">
        <f>S11+R10</f>
        <v>0.99999999999999989</v>
      </c>
    </row>
    <row r="13" spans="1:19" x14ac:dyDescent="0.25">
      <c r="D13">
        <f>B4*F17</f>
        <v>0.15599999953016516</v>
      </c>
      <c r="G13">
        <v>-0.78909649347325306</v>
      </c>
      <c r="H13">
        <v>-0.44663424622472492</v>
      </c>
      <c r="I13">
        <v>0.23573073969797803</v>
      </c>
      <c r="J13">
        <v>-0.52213974916815964</v>
      </c>
      <c r="K13">
        <v>9.4599436908113635E-2</v>
      </c>
      <c r="M13">
        <v>1</v>
      </c>
      <c r="O13">
        <v>6.142820578449032E-4</v>
      </c>
    </row>
    <row r="14" spans="1:19" x14ac:dyDescent="0.25">
      <c r="D14">
        <f>B2*D17</f>
        <v>2.400000010230835E-2</v>
      </c>
    </row>
    <row r="15" spans="1:19" x14ac:dyDescent="0.25">
      <c r="O15">
        <f t="array" ref="O15:Q15">TRANSPOSE(O9:O11)</f>
        <v>0.53109802917839777</v>
      </c>
      <c r="P15">
        <v>-5.5541336063475721E-2</v>
      </c>
      <c r="Q15">
        <v>0.52444330688507801</v>
      </c>
    </row>
    <row r="17" spans="4:19" x14ac:dyDescent="0.25">
      <c r="D17">
        <v>0.480000002046167</v>
      </c>
      <c r="E17">
        <v>0</v>
      </c>
      <c r="F17">
        <v>0.51999999843388389</v>
      </c>
      <c r="G17" s="5">
        <v>0.1</v>
      </c>
      <c r="H17">
        <v>-0.1</v>
      </c>
      <c r="I17">
        <v>0</v>
      </c>
    </row>
    <row r="18" spans="4:19" x14ac:dyDescent="0.25">
      <c r="D18">
        <f>D17*B2+E17*B3+F17*B4</f>
        <v>0.17999999963247351</v>
      </c>
      <c r="G18">
        <v>-0.1</v>
      </c>
      <c r="H18" s="5">
        <v>0.4</v>
      </c>
      <c r="I18">
        <v>0.3</v>
      </c>
      <c r="P18" t="s">
        <v>5</v>
      </c>
      <c r="Q18">
        <v>0</v>
      </c>
      <c r="R18" t="s">
        <v>8</v>
      </c>
      <c r="S18">
        <f>Q18*D17</f>
        <v>0</v>
      </c>
    </row>
    <row r="19" spans="4:19" x14ac:dyDescent="0.25">
      <c r="D19">
        <f>SUM(D17:F17)</f>
        <v>1.0000000004800509</v>
      </c>
      <c r="G19">
        <v>0</v>
      </c>
      <c r="H19">
        <v>0.3</v>
      </c>
      <c r="I19">
        <v>0.7</v>
      </c>
      <c r="P19" t="s">
        <v>6</v>
      </c>
      <c r="Q19">
        <v>0</v>
      </c>
      <c r="R19" t="s">
        <v>9</v>
      </c>
      <c r="S19">
        <f>Q19*E17</f>
        <v>0</v>
      </c>
    </row>
    <row r="20" spans="4:19" x14ac:dyDescent="0.25">
      <c r="P20" t="s">
        <v>7</v>
      </c>
      <c r="Q20">
        <v>0</v>
      </c>
      <c r="R20" t="s">
        <v>10</v>
      </c>
      <c r="S20">
        <f>Q20*F17</f>
        <v>0</v>
      </c>
    </row>
    <row r="21" spans="4:19" x14ac:dyDescent="0.25">
      <c r="G21">
        <f t="array" ref="G21:I21">MMULT(D17:F17,G17:I19)</f>
        <v>4.80000002046167E-2</v>
      </c>
      <c r="H21">
        <v>0.10799999932554846</v>
      </c>
      <c r="I21">
        <v>0.3639999989037187</v>
      </c>
      <c r="K21">
        <f t="array" ref="K21:K23">TRANSPOSE(D17:F17)</f>
        <v>0.480000002046167</v>
      </c>
      <c r="N21" cm="1">
        <f t="array" ref="N21">MMULT(G21:I21,K21:K23)</f>
        <v>0.2123199990562995</v>
      </c>
    </row>
    <row r="22" spans="4:19" x14ac:dyDescent="0.25">
      <c r="K22">
        <v>0</v>
      </c>
    </row>
    <row r="23" spans="4:19" x14ac:dyDescent="0.25">
      <c r="K23">
        <v>0.51999999843388389</v>
      </c>
      <c r="M23" t="s">
        <v>4</v>
      </c>
      <c r="N23">
        <f>N21-S18-S19-S20</f>
        <v>0.2123199990562995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3073" r:id="rId3">
          <objectPr defaultSize="0" autoPict="0" r:id="rId4">
            <anchor moveWithCells="1" siz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190500</xdr:colOff>
                <xdr:row>1</xdr:row>
                <xdr:rowOff>38100</xdr:rowOff>
              </to>
            </anchor>
          </objectPr>
        </oleObject>
      </mc:Choice>
      <mc:Fallback>
        <oleObject progId="Equation.DSMT4" shapeId="3073" r:id="rId3"/>
      </mc:Fallback>
    </mc:AlternateContent>
    <mc:AlternateContent xmlns:mc="http://schemas.openxmlformats.org/markup-compatibility/2006">
      <mc:Choice Requires="x14">
        <oleObject progId="Equation.DSMT4" shapeId="3074" r:id="rId5">
          <objectPr defaultSize="0" autoPict="0" r:id="rId6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200025</xdr:colOff>
                <xdr:row>1</xdr:row>
                <xdr:rowOff>38100</xdr:rowOff>
              </to>
            </anchor>
          </objectPr>
        </oleObject>
      </mc:Choice>
      <mc:Fallback>
        <oleObject progId="Equation.DSMT4" shapeId="3074" r:id="rId5"/>
      </mc:Fallback>
    </mc:AlternateContent>
    <mc:AlternateContent xmlns:mc="http://schemas.openxmlformats.org/markup-compatibility/2006">
      <mc:Choice Requires="x14">
        <oleObject progId="Equation.DSMT4" shapeId="3075" r:id="rId7">
          <objectPr defaultSize="0" autoPict="0" r:id="rId8">
            <anchor moveWithCells="1" sizeWithCells="1">
              <from>
                <xdr:col>3</xdr:col>
                <xdr:colOff>0</xdr:colOff>
                <xdr:row>0</xdr:row>
                <xdr:rowOff>0</xdr:rowOff>
              </from>
              <to>
                <xdr:col>3</xdr:col>
                <xdr:colOff>190500</xdr:colOff>
                <xdr:row>1</xdr:row>
                <xdr:rowOff>38100</xdr:rowOff>
              </to>
            </anchor>
          </objectPr>
        </oleObject>
      </mc:Choice>
      <mc:Fallback>
        <oleObject progId="Equation.DSMT4" shapeId="3075" r:id="rId7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F8534-B71A-4DFD-BF33-DCD26330CA60}">
  <dimension ref="A1:O13"/>
  <sheetViews>
    <sheetView tabSelected="1" workbookViewId="0">
      <selection activeCell="K9" sqref="K9:M9"/>
    </sheetView>
  </sheetViews>
  <sheetFormatPr defaultRowHeight="15" x14ac:dyDescent="0.25"/>
  <cols>
    <col min="13" max="13" width="9.5703125" bestFit="1" customWidth="1"/>
  </cols>
  <sheetData>
    <row r="1" spans="1:15" ht="23.25" x14ac:dyDescent="0.35">
      <c r="A1" s="15"/>
      <c r="B1" s="15"/>
      <c r="C1" s="15"/>
      <c r="L1" t="s">
        <v>13</v>
      </c>
      <c r="M1" t="s">
        <v>14</v>
      </c>
    </row>
    <row r="2" spans="1:15" x14ac:dyDescent="0.25">
      <c r="A2" s="16">
        <v>0.1</v>
      </c>
      <c r="B2" s="17">
        <v>-0.1</v>
      </c>
      <c r="C2" s="18">
        <v>0.05</v>
      </c>
      <c r="E2">
        <f t="array" ref="E2:G4">MINVERSE(A2:C4)</f>
        <v>14.999999999999996</v>
      </c>
      <c r="F2">
        <v>4.166666666666667</v>
      </c>
      <c r="G2">
        <v>-1.6666666666666667</v>
      </c>
      <c r="I2">
        <v>0.02</v>
      </c>
      <c r="L2">
        <f t="array" ref="L2:L4">MMULT(E2:G4,I2:I4)</f>
        <v>0.3833333333333333</v>
      </c>
      <c r="M2" s="28">
        <f>L2/$L$5</f>
        <v>0.64788732394366189</v>
      </c>
      <c r="O2">
        <f>M2*B10</f>
        <v>3.2394366197183097E-2</v>
      </c>
    </row>
    <row r="3" spans="1:15" x14ac:dyDescent="0.25">
      <c r="A3" s="16">
        <v>-0.1</v>
      </c>
      <c r="B3" s="17">
        <v>0.4</v>
      </c>
      <c r="C3" s="18">
        <v>0.1</v>
      </c>
      <c r="E3">
        <v>4.1666666666666661</v>
      </c>
      <c r="F3">
        <v>3.7499999999999996</v>
      </c>
      <c r="G3">
        <v>-0.83333333333333337</v>
      </c>
      <c r="I3">
        <v>0.04</v>
      </c>
      <c r="L3">
        <v>0.19166666666666665</v>
      </c>
      <c r="M3" s="28">
        <f t="shared" ref="M3:M4" si="0">L3/$L$5</f>
        <v>0.32394366197183094</v>
      </c>
      <c r="O3">
        <f t="shared" ref="O3:O4" si="1">M3*B11</f>
        <v>2.2676056338028168E-2</v>
      </c>
    </row>
    <row r="4" spans="1:15" x14ac:dyDescent="0.25">
      <c r="A4" s="16">
        <v>0.05</v>
      </c>
      <c r="B4" s="17">
        <v>0.1</v>
      </c>
      <c r="C4" s="18">
        <v>0.7</v>
      </c>
      <c r="E4">
        <v>-1.666666666666667</v>
      </c>
      <c r="F4">
        <v>-0.83333333333333348</v>
      </c>
      <c r="G4">
        <v>1.666666666666667</v>
      </c>
      <c r="I4">
        <v>0.05</v>
      </c>
      <c r="L4">
        <v>1.6666666666666677E-2</v>
      </c>
      <c r="M4" s="28">
        <f t="shared" si="0"/>
        <v>2.816901408450706E-2</v>
      </c>
      <c r="O4">
        <f t="shared" si="1"/>
        <v>2.2535211267605648E-3</v>
      </c>
    </row>
    <row r="5" spans="1:15" x14ac:dyDescent="0.25">
      <c r="K5" t="s">
        <v>12</v>
      </c>
      <c r="L5">
        <f>SUM(L2:L4)</f>
        <v>0.59166666666666667</v>
      </c>
      <c r="M5">
        <f>SUM(M2:M4)</f>
        <v>0.99999999999999978</v>
      </c>
      <c r="N5" t="s">
        <v>16</v>
      </c>
      <c r="O5">
        <f>SUM(O2:O4)</f>
        <v>5.7323943661971827E-2</v>
      </c>
    </row>
    <row r="7" spans="1:15" ht="15.75" thickBot="1" x14ac:dyDescent="0.3"/>
    <row r="8" spans="1:15" ht="16.5" thickTop="1" thickBot="1" x14ac:dyDescent="0.3">
      <c r="A8" s="19"/>
      <c r="B8" s="20"/>
      <c r="C8" s="20"/>
      <c r="D8" s="20"/>
    </row>
    <row r="9" spans="1:15" ht="15.75" thickBot="1" x14ac:dyDescent="0.3">
      <c r="D9" s="31" t="s">
        <v>15</v>
      </c>
      <c r="G9">
        <f t="array" ref="G9:I9">TRANSPOSE(M2:M4)</f>
        <v>0.64788732394366189</v>
      </c>
      <c r="H9">
        <v>0.32394366197183094</v>
      </c>
      <c r="I9">
        <v>2.816901408450706E-2</v>
      </c>
      <c r="K9">
        <f t="array" ref="K9:M9">MMULT(G9:I9,A2:C4)</f>
        <v>3.3802816901408447E-2</v>
      </c>
      <c r="L9">
        <v>6.7605633802816895E-2</v>
      </c>
      <c r="M9">
        <v>8.4507042253521139E-2</v>
      </c>
      <c r="O9" cm="1">
        <f t="array" ref="O9">MMULT(K9:M9,M2:M4)</f>
        <v>4.6181313231501674E-2</v>
      </c>
    </row>
    <row r="10" spans="1:15" x14ac:dyDescent="0.25">
      <c r="A10" s="29" t="s">
        <v>0</v>
      </c>
      <c r="B10" s="30">
        <v>0.05</v>
      </c>
      <c r="C10" s="30">
        <v>0.1</v>
      </c>
      <c r="D10" s="23"/>
    </row>
    <row r="11" spans="1:15" x14ac:dyDescent="0.25">
      <c r="A11" s="21" t="s">
        <v>1</v>
      </c>
      <c r="B11" s="22">
        <v>7.0000000000000007E-2</v>
      </c>
      <c r="C11" s="22">
        <v>0.4</v>
      </c>
      <c r="D11" s="24"/>
    </row>
    <row r="12" spans="1:15" ht="15.75" thickBot="1" x14ac:dyDescent="0.3">
      <c r="A12" s="25" t="s">
        <v>2</v>
      </c>
      <c r="B12" s="26">
        <v>0.08</v>
      </c>
      <c r="C12" s="26">
        <v>0.7</v>
      </c>
      <c r="D12" s="27"/>
    </row>
    <row r="13" spans="1:15" ht="15.75" thickTop="1" x14ac:dyDescent="0.25"/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4103" r:id="rId3">
          <objectPr defaultSize="0" autoPict="0" r:id="rId4">
            <anchor moveWithCells="1" siz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409575</xdr:colOff>
                <xdr:row>9</xdr:row>
                <xdr:rowOff>19050</xdr:rowOff>
              </to>
            </anchor>
          </objectPr>
        </oleObject>
      </mc:Choice>
      <mc:Fallback>
        <oleObject progId="Equation.DSMT4" shapeId="4103" r:id="rId3"/>
      </mc:Fallback>
    </mc:AlternateContent>
    <mc:AlternateContent xmlns:mc="http://schemas.openxmlformats.org/markup-compatibility/2006">
      <mc:Choice Requires="x14">
        <oleObject progId="Equation.DSMT4" shapeId="4102" r:id="rId5">
          <objectPr defaultSize="0" autoPict="0" r:id="rId6">
            <anchor moveWithCells="1" sizeWithCells="1">
              <from>
                <xdr:col>2</xdr:col>
                <xdr:colOff>0</xdr:colOff>
                <xdr:row>8</xdr:row>
                <xdr:rowOff>0</xdr:rowOff>
              </from>
              <to>
                <xdr:col>2</xdr:col>
                <xdr:colOff>200025</xdr:colOff>
                <xdr:row>9</xdr:row>
                <xdr:rowOff>28575</xdr:rowOff>
              </to>
            </anchor>
          </objectPr>
        </oleObject>
      </mc:Choice>
      <mc:Fallback>
        <oleObject progId="Equation.DSMT4" shapeId="4102" r:id="rId5"/>
      </mc:Fallback>
    </mc:AlternateContent>
    <mc:AlternateContent xmlns:mc="http://schemas.openxmlformats.org/markup-compatibility/2006">
      <mc:Choice Requires="x14">
        <oleObject progId="Equation.DSMT4" shapeId="4101" r:id="rId7">
          <objectPr defaultSize="0" autoPict="0" r:id="rId8">
            <anchor moveWithCells="1" sizeWithCells="1">
              <from>
                <xdr:col>3</xdr:col>
                <xdr:colOff>0</xdr:colOff>
                <xdr:row>7</xdr:row>
                <xdr:rowOff>0</xdr:rowOff>
              </from>
              <to>
                <xdr:col>3</xdr:col>
                <xdr:colOff>200025</xdr:colOff>
                <xdr:row>8</xdr:row>
                <xdr:rowOff>28575</xdr:rowOff>
              </to>
            </anchor>
          </objectPr>
        </oleObject>
      </mc:Choice>
      <mc:Fallback>
        <oleObject progId="Equation.DSMT4" shapeId="4101" r:id="rId7"/>
      </mc:Fallback>
    </mc:AlternateContent>
    <mc:AlternateContent xmlns:mc="http://schemas.openxmlformats.org/markup-compatibility/2006">
      <mc:Choice Requires="x14">
        <oleObject progId="Equation.DSMT4" shapeId="4100" r:id="rId9">
          <objectPr defaultSize="0" autoPict="0" r:id="rId10">
            <anchor moveWithCells="1" sizeWithCells="1">
              <from>
                <xdr:col>3</xdr:col>
                <xdr:colOff>0</xdr:colOff>
                <xdr:row>8</xdr:row>
                <xdr:rowOff>0</xdr:rowOff>
              </from>
              <to>
                <xdr:col>3</xdr:col>
                <xdr:colOff>228600</xdr:colOff>
                <xdr:row>9</xdr:row>
                <xdr:rowOff>38100</xdr:rowOff>
              </to>
            </anchor>
          </objectPr>
        </oleObject>
      </mc:Choice>
      <mc:Fallback>
        <oleObject progId="Equation.DSMT4" shapeId="4100" r:id="rId9"/>
      </mc:Fallback>
    </mc:AlternateContent>
    <mc:AlternateContent xmlns:mc="http://schemas.openxmlformats.org/markup-compatibility/2006">
      <mc:Choice Requires="x14">
        <oleObject progId="Equation.DSMT4" shapeId="4099" r:id="rId11">
          <objectPr defaultSize="0" autoPict="0" r:id="rId12">
            <anchor moveWithCells="1" siz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428625</xdr:colOff>
                <xdr:row>10</xdr:row>
                <xdr:rowOff>9525</xdr:rowOff>
              </to>
            </anchor>
          </objectPr>
        </oleObject>
      </mc:Choice>
      <mc:Fallback>
        <oleObject progId="Equation.DSMT4" shapeId="4099" r:id="rId11"/>
      </mc:Fallback>
    </mc:AlternateContent>
    <mc:AlternateContent xmlns:mc="http://schemas.openxmlformats.org/markup-compatibility/2006">
      <mc:Choice Requires="x14">
        <oleObject progId="Equation.DSMT4" shapeId="4098" r:id="rId13">
          <objectPr defaultSize="0" autoPict="0" r:id="rId14">
            <anchor moveWithCells="1" sizeWithCells="1">
              <from>
                <xdr:col>3</xdr:col>
                <xdr:colOff>0</xdr:colOff>
                <xdr:row>10</xdr:row>
                <xdr:rowOff>0</xdr:rowOff>
              </from>
              <to>
                <xdr:col>4</xdr:col>
                <xdr:colOff>47625</xdr:colOff>
                <xdr:row>11</xdr:row>
                <xdr:rowOff>38100</xdr:rowOff>
              </to>
            </anchor>
          </objectPr>
        </oleObject>
      </mc:Choice>
      <mc:Fallback>
        <oleObject progId="Equation.DSMT4" shapeId="4098" r:id="rId13"/>
      </mc:Fallback>
    </mc:AlternateContent>
    <mc:AlternateContent xmlns:mc="http://schemas.openxmlformats.org/markup-compatibility/2006">
      <mc:Choice Requires="x14">
        <oleObject progId="Equation.DSMT4" shapeId="4097" r:id="rId15">
          <objectPr defaultSize="0" autoPict="0" r:id="rId16">
            <anchor moveWithCells="1" sizeWithCells="1">
              <from>
                <xdr:col>3</xdr:col>
                <xdr:colOff>0</xdr:colOff>
                <xdr:row>11</xdr:row>
                <xdr:rowOff>0</xdr:rowOff>
              </from>
              <to>
                <xdr:col>3</xdr:col>
                <xdr:colOff>581025</xdr:colOff>
                <xdr:row>12</xdr:row>
                <xdr:rowOff>28575</xdr:rowOff>
              </to>
            </anchor>
          </objectPr>
        </oleObject>
      </mc:Choice>
      <mc:Fallback>
        <oleObject progId="Equation.DSMT4" shapeId="4097" r:id="rId1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 short-selling</vt:lpstr>
      <vt:lpstr>Khun -Tucker</vt:lpstr>
      <vt:lpstr>SSel simples</vt:lpstr>
      <vt:lpstr>c taxa sem risco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Soares Fonseca</dc:creator>
  <cp:lastModifiedBy>José Alberto Soares da Fonseca</cp:lastModifiedBy>
  <dcterms:created xsi:type="dcterms:W3CDTF">2023-05-09T13:37:10Z</dcterms:created>
  <dcterms:modified xsi:type="dcterms:W3CDTF">2024-05-29T14:43:19Z</dcterms:modified>
</cp:coreProperties>
</file>